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Výnosy 2008-O+D" sheetId="1" r:id="rId1"/>
    <sheet name="Náklady 2008-O+D" sheetId="2" r:id="rId2"/>
    <sheet name="Zoznam donorov-O+D" sheetId="3" r:id="rId3"/>
    <sheet name="Hárok 1" sheetId="4" r:id="rId4"/>
    <sheet name="Hárok2" sheetId="5" r:id="rId5"/>
    <sheet name="Hárok3" sheetId="6" r:id="rId6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<sst xmlns="http://schemas.openxmlformats.org/spreadsheetml/2006/main" count="72" uniqueCount="66">
  <si>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B. </t>
  </si>
  <si>
    <t xml:space="preserve">A. </t>
  </si>
  <si>
    <t>Úroky z peňažných vkladov</t>
  </si>
  <si>
    <t>Príležitostný predaj kníh</t>
  </si>
  <si>
    <t>Príjmy celkom:</t>
  </si>
  <si>
    <t>Výnosy</t>
  </si>
  <si>
    <t>Výnosy projektov</t>
  </si>
  <si>
    <t>Náklady</t>
  </si>
  <si>
    <t>Náklady na projekty</t>
  </si>
  <si>
    <t>a) Mzdové náklady</t>
  </si>
  <si>
    <t>Mzdy</t>
  </si>
  <si>
    <t>Sociálne zabezpečenie</t>
  </si>
  <si>
    <t xml:space="preserve"> </t>
  </si>
  <si>
    <t>b) Prevádzkové náklady projektov</t>
  </si>
  <si>
    <t>Odpisy</t>
  </si>
  <si>
    <t>Komunikačné náklady projektov</t>
  </si>
  <si>
    <t>Prenájom priestorov pre projekty</t>
  </si>
  <si>
    <t>Školenia, semináre projektov</t>
  </si>
  <si>
    <t>odpisy</t>
  </si>
  <si>
    <t>Cestovné projektov</t>
  </si>
  <si>
    <t>Ostatné náklady projektov</t>
  </si>
  <si>
    <t>B.</t>
  </si>
  <si>
    <t>Organizovanie vzdelávacích akcií - publikačná činnosť</t>
  </si>
  <si>
    <t>Kurzové rozdiely</t>
  </si>
  <si>
    <t>Ostatné služby v rámci projektov</t>
  </si>
  <si>
    <t>Stav a pohyb majetku</t>
  </si>
  <si>
    <t>pohyb</t>
  </si>
  <si>
    <t>daňované výnosy</t>
  </si>
  <si>
    <t>Posudková poradenská činnosť, lektorovanie, účtovníctvo</t>
  </si>
  <si>
    <t xml:space="preserve">Dary FO </t>
  </si>
  <si>
    <t>Ostatné výnosy</t>
  </si>
  <si>
    <t>poštovné,telefón, internet</t>
  </si>
  <si>
    <t>Spolu:</t>
  </si>
  <si>
    <t>Iné výnosy + kurzové zisky</t>
  </si>
  <si>
    <t xml:space="preserve">Ostatné náklady </t>
  </si>
  <si>
    <t>Príspevky z podielu zaplatenej dane - 2%</t>
  </si>
  <si>
    <t>OSI</t>
  </si>
  <si>
    <t>EKOPOLIS</t>
  </si>
  <si>
    <t>Gruntvig</t>
  </si>
  <si>
    <t>524, 527</t>
  </si>
  <si>
    <t>Dotácie</t>
  </si>
  <si>
    <t>Poskytnuté príspevky iným ÚJ v rámci projektu</t>
  </si>
  <si>
    <t>513,518-027</t>
  </si>
  <si>
    <t>501-001až501-007 okrem PHM, 518-035</t>
  </si>
  <si>
    <t>511-002, 511-003, 518-020, 518-022,518-024,518-026</t>
  </si>
  <si>
    <t>Drobný dlhodobý nehmotný majetok</t>
  </si>
  <si>
    <t>518-037</t>
  </si>
  <si>
    <t>Ostatné poplatky, služby</t>
  </si>
  <si>
    <t>Daň z príjmov, daň z úrokov</t>
  </si>
  <si>
    <t>Náklady spolu:( A+B+C )</t>
  </si>
  <si>
    <t>502,518-prenájom BA, Brezno</t>
  </si>
  <si>
    <t>Equal</t>
  </si>
  <si>
    <t>Copart</t>
  </si>
  <si>
    <t>HEC</t>
  </si>
  <si>
    <t>NE</t>
  </si>
  <si>
    <t>Neviditeľná menľina</t>
  </si>
  <si>
    <t>Finančná správa za rok 2008 Občan a demokracia</t>
  </si>
  <si>
    <t>V Bratislave, 18.8.2009</t>
  </si>
  <si>
    <t>k 1.1.2008</t>
  </si>
  <si>
    <t>k 31.12.2008</t>
  </si>
  <si>
    <t xml:space="preserve">CEE TRUST </t>
  </si>
  <si>
    <t xml:space="preserve">EK + ÚV ( Progress ) </t>
  </si>
  <si>
    <t>OSF - NF ( 93 )</t>
  </si>
  <si>
    <t>CELKOM:</t>
  </si>
  <si>
    <t>Zoznam donorov za rok 2008</t>
  </si>
  <si>
    <t>Granty + dotácie: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</si>
</sst>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3" fillId="2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8" fillId="3" borderId="0" xfId="0" applyFont="1" applyFill="1" applyAlignment="1">
      <alignment/>
    </xf>
    <xf numFmtId="4" fontId="9" fillId="3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H12" sqref="H12"/>
    </sheetView>
  </sheetViews>
  <sheetFormatPr defaultColWidth="9.00390625" defaultRowHeight="12.75"/>
  <cols>
    <col min="1" max="4" width="9.125" style="1" customWidth="1"/>
    <col min="5" max="5" width="11.75390625" style="1" customWidth="1"/>
    <col min="6" max="6" width="15.125" style="1" customWidth="1"/>
    <col min="7" max="7" width="10.125" style="1" bestFit="1" customWidth="1"/>
    <col min="8" max="16384" width="9.125" style="1" customWidth="1"/>
  </cols>
  <sheetData>
    <row r="1" ht="15.75">
      <c r="A1" s="6" t="s">
        <v>56</v>
      </c>
    </row>
    <row r="4" ht="15.75">
      <c r="A4" s="6" t="s">
        <v>5</v>
      </c>
    </row>
    <row r="6" ht="12.75">
      <c r="A6" s="2" t="s">
        <v>1</v>
      </c>
    </row>
    <row r="7" ht="12.75">
      <c r="A7" s="2"/>
    </row>
    <row r="8" ht="12.75">
      <c r="A8" s="2" t="s">
        <v>6</v>
      </c>
    </row>
    <row r="10" spans="1:6" ht="12.75">
      <c r="A10" s="1" t="s">
        <v>65</v>
      </c>
      <c r="F10" s="3">
        <f>9858785.25+5921303.6</f>
        <v>15780088.85</v>
      </c>
    </row>
    <row r="11" ht="12.75">
      <c r="F11" s="3"/>
    </row>
    <row r="12" spans="1:6" ht="12.75">
      <c r="A12" s="2" t="s">
        <v>0</v>
      </c>
      <c r="F12" s="3"/>
    </row>
    <row r="13" spans="1:6" ht="12.75">
      <c r="A13" s="2"/>
      <c r="F13" s="3"/>
    </row>
    <row r="14" spans="1:6" ht="12.75">
      <c r="A14" s="2" t="s">
        <v>30</v>
      </c>
      <c r="F14" s="3"/>
    </row>
    <row r="15" ht="12.75">
      <c r="F15" s="3"/>
    </row>
    <row r="16" spans="1:6" ht="12.75">
      <c r="A16" s="1" t="s">
        <v>2</v>
      </c>
      <c r="F16" s="3">
        <v>19905.58</v>
      </c>
    </row>
    <row r="17" spans="1:6" ht="12.75">
      <c r="A17" s="1" t="s">
        <v>29</v>
      </c>
      <c r="F17" s="3">
        <v>51440</v>
      </c>
    </row>
    <row r="18" spans="1:6" ht="12.75">
      <c r="A18" s="1" t="s">
        <v>35</v>
      </c>
      <c r="F18" s="3">
        <v>0</v>
      </c>
    </row>
    <row r="19" spans="1:6" ht="12.75">
      <c r="A19" s="1" t="s">
        <v>33</v>
      </c>
      <c r="F19" s="3">
        <v>195.45</v>
      </c>
    </row>
    <row r="21" ht="12.75">
      <c r="F21" s="3"/>
    </row>
    <row r="22" ht="12.75">
      <c r="F22" s="3"/>
    </row>
    <row r="24" spans="5:8" ht="12.75">
      <c r="E24" s="3"/>
      <c r="F24" s="3"/>
      <c r="H24" s="4"/>
    </row>
    <row r="25" spans="1:9" ht="12.75">
      <c r="A25" s="10" t="s">
        <v>3</v>
      </c>
      <c r="B25" s="10"/>
      <c r="C25" s="10"/>
      <c r="D25" s="10"/>
      <c r="E25" s="11"/>
      <c r="F25" s="11">
        <v>0</v>
      </c>
      <c r="H25" s="26"/>
      <c r="I25" s="1" t="s">
        <v>27</v>
      </c>
    </row>
    <row r="26" spans="1:8" ht="12.75">
      <c r="A26" s="8"/>
      <c r="B26" s="8"/>
      <c r="C26" s="8"/>
      <c r="D26" s="8"/>
      <c r="E26" s="8"/>
      <c r="F26" s="9"/>
      <c r="H26" s="4"/>
    </row>
    <row r="27" spans="1:8" ht="12.75">
      <c r="A27" s="8"/>
      <c r="B27" s="8"/>
      <c r="C27" s="8"/>
      <c r="D27" s="8"/>
      <c r="E27" s="8"/>
      <c r="F27" s="9"/>
      <c r="H27" s="4"/>
    </row>
    <row r="28" spans="1:8" ht="12.75">
      <c r="A28" s="8"/>
      <c r="B28" s="8"/>
      <c r="C28" s="8"/>
      <c r="D28" s="8"/>
      <c r="E28" s="8"/>
      <c r="F28" s="9"/>
      <c r="G28" s="3"/>
      <c r="H28" s="4"/>
    </row>
    <row r="29" spans="1:8" ht="12.75">
      <c r="A29" s="8"/>
      <c r="B29" s="8"/>
      <c r="C29" s="8"/>
      <c r="D29" s="8"/>
      <c r="E29" s="8"/>
      <c r="F29" s="9"/>
      <c r="G29" s="3"/>
      <c r="H29" s="4"/>
    </row>
    <row r="30" spans="1:8" ht="12.75">
      <c r="A30" s="8"/>
      <c r="B30" s="8"/>
      <c r="C30" s="8"/>
      <c r="D30" s="8"/>
      <c r="E30" s="8"/>
      <c r="F30" s="9"/>
      <c r="H30" s="4"/>
    </row>
    <row r="31" spans="1:6" ht="16.5" thickBot="1">
      <c r="A31" s="15" t="s">
        <v>4</v>
      </c>
      <c r="B31" s="15"/>
      <c r="C31" s="15"/>
      <c r="D31" s="16"/>
      <c r="E31" s="18"/>
      <c r="F31" s="17">
        <f>SUM(F10:F30)</f>
        <v>15851629.879999999</v>
      </c>
    </row>
    <row r="32" spans="5:6" ht="13.5" thickTop="1">
      <c r="E32" s="3"/>
      <c r="F32" s="3"/>
    </row>
    <row r="34" ht="12.75">
      <c r="A34" s="1" t="s">
        <v>57</v>
      </c>
    </row>
    <row r="37" spans="5:6" ht="12.75">
      <c r="E37" s="3"/>
      <c r="F37" s="3"/>
    </row>
    <row r="38" spans="5:6" ht="12.75">
      <c r="E38" s="3"/>
      <c r="F38" s="3"/>
    </row>
    <row r="44" spans="5:6" ht="12.75">
      <c r="E44" s="3"/>
      <c r="F44" s="3"/>
    </row>
    <row r="45" spans="5:6" ht="12.75">
      <c r="E45" s="3"/>
      <c r="F45" s="3"/>
    </row>
    <row r="46" spans="4:6" ht="12.75">
      <c r="D46" s="2"/>
      <c r="E46" s="5"/>
      <c r="F46" s="5"/>
    </row>
    <row r="47" ht="12.75">
      <c r="F47" s="3"/>
    </row>
    <row r="48" ht="12.75">
      <c r="F48" s="3"/>
    </row>
    <row r="49" ht="12.75">
      <c r="F49" s="3"/>
    </row>
  </sheetData>
  <printOptions/>
  <pageMargins left="0.75" right="0.75" top="1" bottom="1" header="0.4921259845" footer="0.492125984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10">
      <selection activeCell="F47" sqref="F47"/>
    </sheetView>
  </sheetViews>
  <sheetFormatPr defaultColWidth="9.00390625" defaultRowHeight="12.75"/>
  <cols>
    <col min="1" max="1" width="9.375" style="1" customWidth="1"/>
    <col min="2" max="4" width="9.125" style="1" customWidth="1"/>
    <col min="5" max="5" width="18.125" style="1" customWidth="1"/>
    <col min="6" max="6" width="19.00390625" style="1" customWidth="1"/>
    <col min="7" max="7" width="9.125" style="1" customWidth="1"/>
    <col min="8" max="8" width="19.125" style="1" customWidth="1"/>
    <col min="9" max="16384" width="9.125" style="1" customWidth="1"/>
  </cols>
  <sheetData>
    <row r="1" ht="15.75">
      <c r="A1" s="6" t="s">
        <v>56</v>
      </c>
    </row>
    <row r="3" ht="12.75" hidden="1"/>
    <row r="4" ht="15.75">
      <c r="A4" s="6" t="s">
        <v>7</v>
      </c>
    </row>
    <row r="5" ht="12.75" hidden="1"/>
    <row r="6" ht="12.75">
      <c r="A6" s="2" t="s">
        <v>1</v>
      </c>
    </row>
    <row r="7" ht="12.75">
      <c r="A7" s="2"/>
    </row>
    <row r="8" ht="12.75">
      <c r="A8" s="2" t="s">
        <v>8</v>
      </c>
    </row>
    <row r="10" spans="1:7" ht="12.75">
      <c r="A10" s="2" t="s">
        <v>9</v>
      </c>
      <c r="B10" s="2"/>
      <c r="C10" s="2"/>
      <c r="D10" s="2"/>
      <c r="E10" s="2"/>
      <c r="F10" s="5">
        <f>F12+F13</f>
        <v>723470.5</v>
      </c>
      <c r="G10" s="2"/>
    </row>
    <row r="12" spans="1:8" ht="12.75">
      <c r="A12" s="1" t="s">
        <v>10</v>
      </c>
      <c r="F12" s="9">
        <v>631359</v>
      </c>
      <c r="H12" s="27">
        <v>521</v>
      </c>
    </row>
    <row r="13" spans="1:8" ht="12.75">
      <c r="A13" s="1" t="s">
        <v>11</v>
      </c>
      <c r="F13" s="9">
        <f>79545+12566.5</f>
        <v>92111.5</v>
      </c>
      <c r="H13" s="27" t="s">
        <v>39</v>
      </c>
    </row>
    <row r="14" spans="1:6" ht="12.75">
      <c r="A14" s="1" t="s">
        <v>12</v>
      </c>
      <c r="F14" s="9"/>
    </row>
    <row r="15" ht="12.75" hidden="1">
      <c r="F15" s="9"/>
    </row>
    <row r="16" spans="1:6" ht="12.75">
      <c r="A16" s="2" t="s">
        <v>13</v>
      </c>
      <c r="F16" s="40">
        <f>F18+F19+F20+F21+F22+F23+F24+F25+F26+F27+F28+F29</f>
        <v>14237218.94</v>
      </c>
    </row>
    <row r="17" ht="12.75">
      <c r="F17" s="9"/>
    </row>
    <row r="18" spans="1:13" ht="12.75">
      <c r="A18" s="1" t="s">
        <v>14</v>
      </c>
      <c r="F18" s="9">
        <v>82771.15</v>
      </c>
      <c r="H18" s="4" t="s">
        <v>18</v>
      </c>
      <c r="I18" s="4"/>
      <c r="J18" s="4"/>
      <c r="K18" s="4"/>
      <c r="L18" s="4"/>
      <c r="M18" s="4"/>
    </row>
    <row r="19" spans="1:13" ht="12.75">
      <c r="A19" s="1" t="s">
        <v>15</v>
      </c>
      <c r="F19" s="9">
        <f>12575+46999.57+24502.8</f>
        <v>84077.37</v>
      </c>
      <c r="H19" s="4" t="s">
        <v>31</v>
      </c>
      <c r="I19" s="4"/>
      <c r="J19" s="4"/>
      <c r="K19" s="4"/>
      <c r="L19" s="4"/>
      <c r="M19" s="4"/>
    </row>
    <row r="20" spans="1:13" ht="12.75">
      <c r="A20" s="1" t="s">
        <v>16</v>
      </c>
      <c r="F20" s="9">
        <f>318000+42000</f>
        <v>360000</v>
      </c>
      <c r="H20" s="7" t="s">
        <v>50</v>
      </c>
      <c r="I20" s="4"/>
      <c r="J20" s="4"/>
      <c r="K20" s="4"/>
      <c r="L20" s="4"/>
      <c r="M20" s="4"/>
    </row>
    <row r="21" spans="1:13" ht="12.75">
      <c r="A21" s="1" t="s">
        <v>17</v>
      </c>
      <c r="E21" s="3"/>
      <c r="F21" s="9">
        <f>6854.31+473496.95</f>
        <v>480351.26</v>
      </c>
      <c r="H21" s="7" t="s">
        <v>42</v>
      </c>
      <c r="I21" s="4"/>
      <c r="J21" s="4"/>
      <c r="K21" s="4"/>
      <c r="L21" s="4"/>
      <c r="M21" s="4"/>
    </row>
    <row r="22" spans="1:13" ht="12.75">
      <c r="A22" s="1" t="s">
        <v>19</v>
      </c>
      <c r="E22" s="3"/>
      <c r="F22" s="9">
        <f>64724.98</f>
        <v>64724.98</v>
      </c>
      <c r="G22" s="27"/>
      <c r="H22" s="7">
        <v>512</v>
      </c>
      <c r="I22" s="4"/>
      <c r="J22" s="4"/>
      <c r="K22" s="4"/>
      <c r="L22" s="4"/>
      <c r="M22" s="4"/>
    </row>
    <row r="23" spans="1:13" ht="12.75">
      <c r="A23" s="1" t="s">
        <v>20</v>
      </c>
      <c r="E23" s="3"/>
      <c r="F23" s="9">
        <f>195719.05+242388.04</f>
        <v>438107.08999999997</v>
      </c>
      <c r="H23" s="7" t="s">
        <v>43</v>
      </c>
      <c r="I23" s="4"/>
      <c r="J23" s="4"/>
      <c r="K23" s="4"/>
      <c r="L23" s="4"/>
      <c r="M23" s="4"/>
    </row>
    <row r="24" spans="1:13" ht="12.75">
      <c r="A24" s="1" t="s">
        <v>24</v>
      </c>
      <c r="F24" s="9">
        <f>8901+159574.78+3165+76030</f>
        <v>247670.78</v>
      </c>
      <c r="H24" s="7" t="s">
        <v>44</v>
      </c>
      <c r="I24" s="4"/>
      <c r="J24" s="4"/>
      <c r="K24" s="4"/>
      <c r="L24" s="4"/>
      <c r="M24" s="4"/>
    </row>
    <row r="25" spans="1:13" ht="12.75">
      <c r="A25" s="1" t="s">
        <v>22</v>
      </c>
      <c r="E25" s="3"/>
      <c r="F25" s="9">
        <v>34262.26</v>
      </c>
      <c r="H25" s="7">
        <v>504</v>
      </c>
      <c r="I25" s="4"/>
      <c r="J25" s="4"/>
      <c r="K25" s="4"/>
      <c r="L25" s="4"/>
      <c r="M25" s="4"/>
    </row>
    <row r="26" spans="1:13" ht="12.75">
      <c r="A26" s="1" t="s">
        <v>28</v>
      </c>
      <c r="E26" s="3"/>
      <c r="F26" s="9">
        <f>795185.94+259500+9037.8+113423.82+276725.24+33483+794829.46+31000+401328+98000+306870.07+55990+1600+226.4+108635+176000+294800</f>
        <v>3756634.7299999995</v>
      </c>
      <c r="H26" s="7">
        <v>518</v>
      </c>
      <c r="I26" s="4"/>
      <c r="J26" s="4"/>
      <c r="K26" s="4"/>
      <c r="L26" s="4"/>
      <c r="M26" s="4"/>
    </row>
    <row r="27" spans="1:13" ht="12.75">
      <c r="A27" s="8" t="s">
        <v>41</v>
      </c>
      <c r="B27" s="8"/>
      <c r="C27" s="8"/>
      <c r="D27" s="8"/>
      <c r="E27" s="9"/>
      <c r="F27" s="9">
        <v>8643571.82</v>
      </c>
      <c r="H27" s="7">
        <v>562</v>
      </c>
      <c r="I27" s="4"/>
      <c r="J27" s="4"/>
      <c r="K27" s="4"/>
      <c r="L27" s="4"/>
      <c r="M27" s="4"/>
    </row>
    <row r="28" spans="1:13" ht="12.75">
      <c r="A28" s="8" t="s">
        <v>45</v>
      </c>
      <c r="B28" s="8"/>
      <c r="C28" s="8"/>
      <c r="D28" s="8"/>
      <c r="E28" s="9"/>
      <c r="F28" s="9">
        <f>45047.5</f>
        <v>45047.5</v>
      </c>
      <c r="H28" s="7" t="s">
        <v>46</v>
      </c>
      <c r="I28" s="4"/>
      <c r="J28" s="4"/>
      <c r="K28" s="4"/>
      <c r="L28" s="4"/>
      <c r="M28" s="4"/>
    </row>
    <row r="29" spans="1:13" ht="12.75">
      <c r="A29" s="8"/>
      <c r="B29" s="8"/>
      <c r="C29" s="8"/>
      <c r="D29" s="8"/>
      <c r="E29" s="9"/>
      <c r="F29" s="9"/>
      <c r="H29" s="7"/>
      <c r="I29" s="4"/>
      <c r="J29" s="4"/>
      <c r="K29" s="4"/>
      <c r="L29" s="4"/>
      <c r="M29" s="4"/>
    </row>
    <row r="30" spans="5:13" ht="12.75">
      <c r="E30" s="3"/>
      <c r="F30" s="9"/>
      <c r="H30" s="4"/>
      <c r="I30" s="4"/>
      <c r="J30" s="4"/>
      <c r="K30" s="4"/>
      <c r="L30" s="4"/>
      <c r="M30" s="4"/>
    </row>
    <row r="31" spans="1:13" ht="12.75">
      <c r="A31" s="2" t="s">
        <v>21</v>
      </c>
      <c r="E31" s="3"/>
      <c r="F31" s="9"/>
      <c r="H31" s="4"/>
      <c r="I31" s="4"/>
      <c r="J31" s="4"/>
      <c r="K31" s="4"/>
      <c r="L31" s="4"/>
      <c r="M31" s="4"/>
    </row>
    <row r="32" spans="5:13" ht="12.75">
      <c r="E32" s="3"/>
      <c r="F32" s="9"/>
      <c r="H32" s="4"/>
      <c r="I32" s="4"/>
      <c r="J32" s="4"/>
      <c r="K32" s="4"/>
      <c r="L32" s="4"/>
      <c r="M32" s="4"/>
    </row>
    <row r="33" spans="1:13" ht="12.75">
      <c r="A33" s="2" t="s">
        <v>34</v>
      </c>
      <c r="B33" s="2"/>
      <c r="C33" s="2"/>
      <c r="D33" s="2"/>
      <c r="E33" s="5"/>
      <c r="F33" s="40">
        <f>F35+F36+F37+F38</f>
        <v>684488.52</v>
      </c>
      <c r="H33" s="4"/>
      <c r="I33" s="4"/>
      <c r="J33" s="4"/>
      <c r="K33" s="4"/>
      <c r="L33" s="4"/>
      <c r="M33" s="4"/>
    </row>
    <row r="34" spans="5:13" ht="12.75">
      <c r="E34" s="3"/>
      <c r="F34" s="8"/>
      <c r="I34" s="4"/>
      <c r="J34" s="4"/>
      <c r="K34" s="4"/>
      <c r="L34" s="4"/>
      <c r="M34" s="4"/>
    </row>
    <row r="35" spans="1:13" ht="12.75">
      <c r="A35" s="1" t="s">
        <v>48</v>
      </c>
      <c r="E35" s="3"/>
      <c r="F35" s="9">
        <f>3851.11</f>
        <v>3851.11</v>
      </c>
      <c r="H35" s="27">
        <v>591</v>
      </c>
      <c r="I35" s="4"/>
      <c r="J35" s="4"/>
      <c r="K35" s="4"/>
      <c r="L35" s="4"/>
      <c r="M35" s="4"/>
    </row>
    <row r="36" spans="1:13" ht="12.75">
      <c r="A36" s="1" t="s">
        <v>23</v>
      </c>
      <c r="E36" s="3"/>
      <c r="F36" s="9">
        <v>652249.01</v>
      </c>
      <c r="H36" s="7">
        <v>545</v>
      </c>
      <c r="I36" s="4"/>
      <c r="J36" s="4"/>
      <c r="K36" s="4"/>
      <c r="L36" s="4"/>
      <c r="M36" s="4"/>
    </row>
    <row r="37" spans="1:13" ht="12.75">
      <c r="A37" s="1" t="s">
        <v>47</v>
      </c>
      <c r="F37" s="9">
        <f>28388.4</f>
        <v>28388.4</v>
      </c>
      <c r="H37" s="27">
        <v>549</v>
      </c>
      <c r="I37" s="4"/>
      <c r="J37" s="4"/>
      <c r="K37" s="4"/>
      <c r="L37" s="4"/>
      <c r="M37" s="4"/>
    </row>
    <row r="38" spans="5:13" ht="12.75">
      <c r="E38" s="3"/>
      <c r="F38" s="9"/>
      <c r="H38" s="7"/>
      <c r="I38" s="4"/>
      <c r="J38" s="4"/>
      <c r="K38" s="4"/>
      <c r="L38" s="4"/>
      <c r="M38" s="4"/>
    </row>
    <row r="39" spans="6:13" ht="12.75">
      <c r="F39" s="9"/>
      <c r="H39" s="4"/>
      <c r="I39" s="4"/>
      <c r="J39" s="4"/>
      <c r="K39" s="4"/>
      <c r="L39" s="4"/>
      <c r="M39" s="4"/>
    </row>
    <row r="40" spans="1:6" ht="16.5" thickBot="1">
      <c r="A40" s="15" t="s">
        <v>49</v>
      </c>
      <c r="B40" s="16"/>
      <c r="C40" s="16"/>
      <c r="D40" s="16"/>
      <c r="E40" s="16"/>
      <c r="F40" s="17">
        <f>F10+F16+F33</f>
        <v>15645177.959999999</v>
      </c>
    </row>
    <row r="41" ht="13.5" thickTop="1">
      <c r="F41" s="3"/>
    </row>
    <row r="42" spans="2:6" ht="12.75">
      <c r="B42" s="2"/>
      <c r="C42" s="2"/>
      <c r="D42" s="2"/>
      <c r="E42" s="2"/>
      <c r="F42" s="5"/>
    </row>
    <row r="43" ht="15.75">
      <c r="A43" s="6" t="s">
        <v>25</v>
      </c>
    </row>
    <row r="45" spans="1:8" ht="12.75">
      <c r="A45" s="1" t="s">
        <v>58</v>
      </c>
      <c r="F45" s="3">
        <v>131630.08</v>
      </c>
      <c r="H45" s="3"/>
    </row>
    <row r="46" spans="1:8" ht="12.75">
      <c r="A46" s="1" t="s">
        <v>59</v>
      </c>
      <c r="F46" s="3">
        <v>49199.71</v>
      </c>
      <c r="H46" s="3"/>
    </row>
    <row r="47" spans="1:8" ht="15.75">
      <c r="A47" s="12" t="s">
        <v>26</v>
      </c>
      <c r="B47" s="13"/>
      <c r="C47" s="13"/>
      <c r="D47" s="13"/>
      <c r="E47" s="13"/>
      <c r="F47" s="14">
        <f>F46-F45</f>
        <v>-82430.37</v>
      </c>
      <c r="H47" s="41"/>
    </row>
    <row r="50" ht="12.75">
      <c r="A50" s="1" t="s">
        <v>57</v>
      </c>
    </row>
    <row r="52" spans="1:6" ht="12.75">
      <c r="A52" s="42"/>
      <c r="B52" s="42"/>
      <c r="C52" s="42"/>
      <c r="D52" s="42"/>
      <c r="E52" s="42"/>
      <c r="F52" s="43"/>
    </row>
    <row r="67" ht="12.75">
      <c r="F67" s="3"/>
    </row>
    <row r="68" spans="1:6" ht="12.75">
      <c r="A68" s="2"/>
      <c r="B68" s="2"/>
      <c r="C68" s="2"/>
      <c r="D68" s="2"/>
      <c r="E68" s="2"/>
      <c r="F68" s="5"/>
    </row>
  </sheetData>
  <printOptions/>
  <pageMargins left="0.75" right="0.75" top="1" bottom="1" header="0.4921259845" footer="0.4921259845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36.375" style="20" bestFit="1" customWidth="1"/>
    <col min="2" max="2" width="9.25390625" style="20" customWidth="1"/>
    <col min="3" max="3" width="22.375" style="20" bestFit="1" customWidth="1"/>
    <col min="4" max="16384" width="9.25390625" style="20" customWidth="1"/>
  </cols>
  <sheetData>
    <row r="1" ht="15.75">
      <c r="A1" s="19" t="s">
        <v>64</v>
      </c>
    </row>
    <row r="3" spans="1:3" ht="15">
      <c r="A3" s="22" t="s">
        <v>62</v>
      </c>
      <c r="B3" s="22"/>
      <c r="C3" s="47">
        <f>341046.18</f>
        <v>341046.18</v>
      </c>
    </row>
    <row r="4" spans="1:3" ht="15">
      <c r="A4" s="22" t="s">
        <v>37</v>
      </c>
      <c r="B4" s="22"/>
      <c r="C4" s="47">
        <v>58532.34</v>
      </c>
    </row>
    <row r="5" spans="1:3" ht="15">
      <c r="A5" s="22" t="s">
        <v>36</v>
      </c>
      <c r="B5" s="22"/>
      <c r="C5" s="47">
        <f>527087.65+274840.46</f>
        <v>801928.1100000001</v>
      </c>
    </row>
    <row r="6" spans="1:3" ht="15">
      <c r="A6" s="22" t="s">
        <v>60</v>
      </c>
      <c r="B6" s="22"/>
      <c r="C6" s="47">
        <v>1318051.68</v>
      </c>
    </row>
    <row r="7" spans="1:3" ht="15">
      <c r="A7" s="22" t="s">
        <v>38</v>
      </c>
      <c r="B7" s="22"/>
      <c r="C7" s="47">
        <v>263515.64</v>
      </c>
    </row>
    <row r="8" spans="1:3" ht="15">
      <c r="A8" s="23" t="s">
        <v>61</v>
      </c>
      <c r="B8" s="23"/>
      <c r="C8" s="47">
        <v>12024494.63</v>
      </c>
    </row>
    <row r="9" spans="1:4" ht="15">
      <c r="A9" s="23" t="s">
        <v>54</v>
      </c>
      <c r="B9" s="23"/>
      <c r="C9" s="47">
        <f>4125.3+2089.31</f>
        <v>6214.610000000001</v>
      </c>
      <c r="D9" s="20" t="s">
        <v>55</v>
      </c>
    </row>
    <row r="10" spans="1:4" ht="15">
      <c r="A10" s="22"/>
      <c r="B10" s="22"/>
      <c r="C10" s="47"/>
      <c r="D10" s="20" t="s">
        <v>12</v>
      </c>
    </row>
    <row r="11" spans="1:3" ht="14.25">
      <c r="A11" s="24" t="s">
        <v>32</v>
      </c>
      <c r="B11" s="24"/>
      <c r="C11" s="48">
        <f>SUM(C3:C12)</f>
        <v>14813783.190000001</v>
      </c>
    </row>
    <row r="12" ht="12.75">
      <c r="C12" s="49"/>
    </row>
    <row r="13" spans="1:3" ht="15">
      <c r="A13" s="24" t="s">
        <v>40</v>
      </c>
      <c r="B13" s="22"/>
      <c r="C13" s="50"/>
    </row>
    <row r="14" spans="1:3" ht="15">
      <c r="A14" s="22"/>
      <c r="B14" s="22"/>
      <c r="C14" s="50"/>
    </row>
    <row r="15" spans="1:3" ht="15">
      <c r="A15" s="22" t="s">
        <v>51</v>
      </c>
      <c r="B15" s="22"/>
      <c r="C15" s="47">
        <v>536977.76</v>
      </c>
    </row>
    <row r="16" spans="1:3" ht="15">
      <c r="A16" s="22" t="s">
        <v>52</v>
      </c>
      <c r="B16" s="22"/>
      <c r="C16" s="47">
        <f>2613.21+50000</f>
        <v>52613.21</v>
      </c>
    </row>
    <row r="17" spans="1:3" ht="15">
      <c r="A17" s="22" t="s">
        <v>53</v>
      </c>
      <c r="B17" s="22"/>
      <c r="C17" s="47">
        <v>376714.69</v>
      </c>
    </row>
    <row r="18" spans="1:3" ht="15">
      <c r="A18" s="22"/>
      <c r="B18" s="22"/>
      <c r="C18" s="23"/>
    </row>
    <row r="19" spans="1:3" ht="15">
      <c r="A19" s="24" t="s">
        <v>32</v>
      </c>
      <c r="B19" s="22"/>
      <c r="C19" s="25">
        <f>SUM(C15:C19)</f>
        <v>966305.6599999999</v>
      </c>
    </row>
    <row r="21" spans="1:3" ht="15">
      <c r="A21" s="44" t="s">
        <v>63</v>
      </c>
      <c r="B21" s="45"/>
      <c r="C21" s="46">
        <f>C11+C19</f>
        <v>15780088.850000001</v>
      </c>
    </row>
    <row r="24" ht="12.75">
      <c r="A24" s="20" t="s">
        <v>57</v>
      </c>
    </row>
    <row r="30" spans="1:3" ht="15">
      <c r="A30" s="22"/>
      <c r="B30" s="22"/>
      <c r="C30" s="22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18" sqref="D18"/>
    </sheetView>
  </sheetViews>
  <sheetFormatPr defaultColWidth="9.00390625" defaultRowHeight="12.75"/>
  <cols>
    <col min="1" max="1" width="14.375" style="20" customWidth="1"/>
    <col min="2" max="2" width="9.25390625" style="20" customWidth="1"/>
    <col min="3" max="3" width="15.125" style="20" bestFit="1" customWidth="1"/>
    <col min="4" max="16384" width="9.25390625" style="20" customWidth="1"/>
  </cols>
  <sheetData>
    <row r="1" ht="15.75">
      <c r="A1" s="19"/>
    </row>
    <row r="3" ht="12.75">
      <c r="C3" s="21"/>
    </row>
    <row r="4" spans="1:3" ht="15">
      <c r="A4" s="22"/>
      <c r="B4" s="22"/>
      <c r="C4" s="23"/>
    </row>
    <row r="5" spans="1:3" ht="15">
      <c r="A5" s="22"/>
      <c r="B5" s="22"/>
      <c r="C5" s="23"/>
    </row>
    <row r="6" spans="1:3" ht="15">
      <c r="A6" s="22"/>
      <c r="B6" s="22"/>
      <c r="C6" s="23"/>
    </row>
    <row r="7" spans="1:3" ht="15">
      <c r="A7" s="22"/>
      <c r="B7" s="22"/>
      <c r="C7" s="23"/>
    </row>
    <row r="8" spans="1:3" ht="15">
      <c r="A8" s="22"/>
      <c r="B8" s="22"/>
      <c r="C8" s="23"/>
    </row>
    <row r="9" spans="1:3" ht="15">
      <c r="A9" s="22"/>
      <c r="B9" s="22"/>
      <c r="C9" s="23"/>
    </row>
    <row r="10" spans="1:3" ht="15">
      <c r="A10" s="22"/>
      <c r="B10" s="22"/>
      <c r="C10" s="23"/>
    </row>
    <row r="11" spans="1:3" ht="15">
      <c r="A11" s="22"/>
      <c r="B11" s="22"/>
      <c r="C11" s="23"/>
    </row>
    <row r="12" spans="1:3" ht="15">
      <c r="A12" s="22"/>
      <c r="B12" s="22"/>
      <c r="C12" s="23"/>
    </row>
    <row r="13" spans="1:3" ht="14.25">
      <c r="A13" s="24"/>
      <c r="B13" s="24"/>
      <c r="C13" s="25"/>
    </row>
    <row r="14" ht="12.75">
      <c r="C14" s="21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4">
      <selection activeCell="H20" sqref="H20"/>
    </sheetView>
  </sheetViews>
  <sheetFormatPr defaultColWidth="9.00390625" defaultRowHeight="12.75"/>
  <cols>
    <col min="1" max="4" width="9.125" style="29" customWidth="1"/>
    <col min="5" max="5" width="11.75390625" style="29" bestFit="1" customWidth="1"/>
    <col min="6" max="6" width="15.125" style="29" bestFit="1" customWidth="1"/>
    <col min="7" max="16384" width="9.125" style="29" customWidth="1"/>
  </cols>
  <sheetData>
    <row r="1" ht="15.75">
      <c r="A1" s="28"/>
    </row>
    <row r="4" ht="15.75">
      <c r="A4" s="28"/>
    </row>
    <row r="6" ht="12.75">
      <c r="A6" s="30"/>
    </row>
    <row r="7" ht="12.75">
      <c r="A7" s="30"/>
    </row>
    <row r="8" ht="12.75">
      <c r="A8" s="30"/>
    </row>
    <row r="10" ht="12.75">
      <c r="F10" s="31"/>
    </row>
    <row r="11" ht="12.75">
      <c r="F11" s="31"/>
    </row>
    <row r="12" spans="1:6" ht="12.75">
      <c r="A12" s="30"/>
      <c r="F12" s="31"/>
    </row>
    <row r="13" spans="1:6" ht="12.75">
      <c r="A13" s="30"/>
      <c r="F13" s="31"/>
    </row>
    <row r="14" spans="1:6" ht="12.75">
      <c r="A14" s="30"/>
      <c r="F14" s="31"/>
    </row>
    <row r="15" ht="12.75">
      <c r="F15" s="31"/>
    </row>
    <row r="16" ht="12.75">
      <c r="F16" s="31"/>
    </row>
    <row r="17" ht="12.75">
      <c r="F17" s="31"/>
    </row>
    <row r="18" spans="5:8" ht="12.75">
      <c r="E18" s="31"/>
      <c r="F18" s="31"/>
      <c r="H18" s="32"/>
    </row>
    <row r="19" ht="12.75">
      <c r="F19" s="31"/>
    </row>
    <row r="20" ht="12.75">
      <c r="F20" s="31"/>
    </row>
    <row r="21" ht="12.75">
      <c r="F21" s="31"/>
    </row>
    <row r="22" spans="5:8" ht="12.75">
      <c r="E22" s="31"/>
      <c r="F22" s="31"/>
      <c r="H22" s="32"/>
    </row>
    <row r="23" spans="5:8" ht="12.75">
      <c r="E23" s="31"/>
      <c r="F23" s="31"/>
      <c r="H23" s="32"/>
    </row>
    <row r="24" spans="5:8" ht="12.75">
      <c r="E24" s="31"/>
      <c r="F24" s="31"/>
      <c r="H24" s="32"/>
    </row>
    <row r="25" spans="6:8" ht="12.75">
      <c r="F25" s="31"/>
      <c r="H25" s="32"/>
    </row>
    <row r="26" spans="5:6" ht="12.75">
      <c r="E26" s="31"/>
      <c r="F26" s="31"/>
    </row>
    <row r="27" spans="5:6" ht="12.75">
      <c r="E27" s="31"/>
      <c r="F27" s="31"/>
    </row>
    <row r="28" spans="5:6" ht="12.75">
      <c r="E28" s="31"/>
      <c r="F28" s="31"/>
    </row>
    <row r="29" spans="1:6" ht="15.75">
      <c r="A29" s="33"/>
      <c r="B29" s="33"/>
      <c r="C29" s="33"/>
      <c r="D29" s="34"/>
      <c r="E29" s="35"/>
      <c r="F29" s="36"/>
    </row>
    <row r="30" spans="5:6" ht="12.75">
      <c r="E30" s="31"/>
      <c r="F30" s="31"/>
    </row>
    <row r="31" spans="5:6" ht="12.75">
      <c r="E31" s="31"/>
      <c r="F31" s="31"/>
    </row>
    <row r="32" spans="5:6" ht="12.75">
      <c r="E32" s="31"/>
      <c r="F32" s="31"/>
    </row>
    <row r="35" spans="5:6" ht="12.75">
      <c r="E35" s="31"/>
      <c r="F35" s="31"/>
    </row>
    <row r="36" spans="5:6" ht="12.75">
      <c r="E36" s="31"/>
      <c r="F36" s="31"/>
    </row>
    <row r="37" spans="4:6" ht="12.75">
      <c r="D37" s="30"/>
      <c r="E37" s="37"/>
      <c r="F37" s="37"/>
    </row>
    <row r="38" ht="12.75">
      <c r="F38" s="31"/>
    </row>
    <row r="39" ht="12.75">
      <c r="F39" s="31"/>
    </row>
    <row r="40" ht="12.75">
      <c r="F40" s="3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37">
      <selection activeCell="G24" sqref="G24"/>
    </sheetView>
  </sheetViews>
  <sheetFormatPr defaultColWidth="9.00390625" defaultRowHeight="12.75"/>
  <cols>
    <col min="1" max="1" width="9.375" style="29" customWidth="1"/>
    <col min="2" max="4" width="9.125" style="29" customWidth="1"/>
    <col min="5" max="5" width="18.125" style="29" customWidth="1"/>
    <col min="6" max="6" width="19.00390625" style="29" bestFit="1" customWidth="1"/>
    <col min="7" max="16384" width="9.125" style="29" customWidth="1"/>
  </cols>
  <sheetData>
    <row r="1" ht="15.75">
      <c r="A1" s="28"/>
    </row>
    <row r="3" ht="12.75" hidden="1"/>
    <row r="4" ht="15.75">
      <c r="A4" s="28"/>
    </row>
    <row r="5" ht="12.75" hidden="1"/>
    <row r="6" ht="12.75">
      <c r="A6" s="30"/>
    </row>
    <row r="7" ht="12.75">
      <c r="A7" s="30"/>
    </row>
    <row r="8" ht="12.75">
      <c r="A8" s="30"/>
    </row>
    <row r="10" spans="1:7" ht="12.75">
      <c r="A10" s="30"/>
      <c r="B10" s="30"/>
      <c r="C10" s="30"/>
      <c r="D10" s="30"/>
      <c r="E10" s="30"/>
      <c r="F10" s="37"/>
      <c r="G10" s="30"/>
    </row>
    <row r="12" ht="12.75">
      <c r="F12" s="31"/>
    </row>
    <row r="13" ht="12.75">
      <c r="F13" s="31"/>
    </row>
    <row r="14" ht="12.75">
      <c r="F14" s="31"/>
    </row>
    <row r="15" ht="12.75" hidden="1">
      <c r="F15" s="31"/>
    </row>
    <row r="16" spans="1:6" ht="12.75">
      <c r="A16" s="30"/>
      <c r="F16" s="37"/>
    </row>
    <row r="17" ht="12.75">
      <c r="F17" s="31"/>
    </row>
    <row r="18" spans="6:13" ht="12.75">
      <c r="F18" s="31"/>
      <c r="H18" s="32"/>
      <c r="I18" s="32"/>
      <c r="J18" s="32"/>
      <c r="K18" s="32"/>
      <c r="L18" s="32"/>
      <c r="M18" s="32"/>
    </row>
    <row r="19" spans="6:13" ht="12.75">
      <c r="F19" s="31"/>
      <c r="H19" s="32"/>
      <c r="I19" s="32"/>
      <c r="J19" s="32"/>
      <c r="K19" s="32"/>
      <c r="L19" s="32"/>
      <c r="M19" s="32"/>
    </row>
    <row r="20" spans="6:13" ht="12.75">
      <c r="F20" s="31"/>
      <c r="H20" s="32"/>
      <c r="I20" s="32"/>
      <c r="J20" s="32"/>
      <c r="K20" s="32"/>
      <c r="L20" s="32"/>
      <c r="M20" s="32"/>
    </row>
    <row r="21" spans="5:13" ht="12.75">
      <c r="E21" s="31"/>
      <c r="F21" s="31"/>
      <c r="H21" s="32"/>
      <c r="I21" s="32"/>
      <c r="J21" s="32"/>
      <c r="K21" s="32"/>
      <c r="L21" s="32"/>
      <c r="M21" s="32"/>
    </row>
    <row r="22" spans="5:13" ht="12.75">
      <c r="E22" s="31"/>
      <c r="F22" s="31"/>
      <c r="H22" s="32"/>
      <c r="I22" s="32"/>
      <c r="J22" s="32"/>
      <c r="K22" s="32"/>
      <c r="L22" s="32"/>
      <c r="M22" s="32"/>
    </row>
    <row r="23" spans="5:13" ht="12.75">
      <c r="E23" s="31"/>
      <c r="F23" s="31"/>
      <c r="H23" s="32"/>
      <c r="I23" s="32"/>
      <c r="J23" s="32"/>
      <c r="K23" s="32"/>
      <c r="L23" s="32"/>
      <c r="M23" s="32"/>
    </row>
    <row r="24" spans="6:13" ht="12.75">
      <c r="F24" s="31"/>
      <c r="H24" s="32"/>
      <c r="I24" s="32"/>
      <c r="J24" s="32"/>
      <c r="K24" s="32"/>
      <c r="L24" s="32"/>
      <c r="M24" s="32"/>
    </row>
    <row r="25" spans="5:13" ht="12.75">
      <c r="E25" s="31"/>
      <c r="F25" s="31"/>
      <c r="H25" s="38"/>
      <c r="I25" s="32"/>
      <c r="J25" s="32"/>
      <c r="K25" s="32"/>
      <c r="L25" s="32"/>
      <c r="M25" s="32"/>
    </row>
    <row r="26" spans="5:13" ht="12.75">
      <c r="E26" s="31"/>
      <c r="F26" s="31"/>
      <c r="H26" s="32"/>
      <c r="I26" s="32"/>
      <c r="J26" s="32"/>
      <c r="K26" s="32"/>
      <c r="L26" s="32"/>
      <c r="M26" s="32"/>
    </row>
    <row r="27" spans="5:13" ht="12.75">
      <c r="E27" s="31"/>
      <c r="F27" s="31"/>
      <c r="H27" s="32"/>
      <c r="I27" s="32"/>
      <c r="J27" s="32"/>
      <c r="K27" s="32"/>
      <c r="L27" s="32"/>
      <c r="M27" s="32"/>
    </row>
    <row r="28" spans="5:13" ht="12.75">
      <c r="E28" s="31"/>
      <c r="F28" s="31"/>
      <c r="H28" s="32"/>
      <c r="I28" s="32"/>
      <c r="J28" s="32"/>
      <c r="K28" s="32"/>
      <c r="L28" s="32"/>
      <c r="M28" s="32"/>
    </row>
    <row r="29" spans="1:13" ht="12.75">
      <c r="A29" s="30"/>
      <c r="E29" s="31"/>
      <c r="F29" s="31"/>
      <c r="H29" s="32"/>
      <c r="I29" s="32"/>
      <c r="J29" s="32"/>
      <c r="K29" s="32"/>
      <c r="L29" s="32"/>
      <c r="M29" s="32"/>
    </row>
    <row r="30" spans="5:13" ht="12.75">
      <c r="E30" s="31"/>
      <c r="F30" s="31"/>
      <c r="H30" s="32"/>
      <c r="I30" s="32"/>
      <c r="J30" s="32"/>
      <c r="K30" s="32"/>
      <c r="L30" s="32"/>
      <c r="M30" s="32"/>
    </row>
    <row r="31" spans="1:13" ht="12.75">
      <c r="A31" s="30"/>
      <c r="B31" s="30"/>
      <c r="C31" s="30"/>
      <c r="D31" s="30"/>
      <c r="E31" s="37"/>
      <c r="F31" s="37"/>
      <c r="H31" s="32"/>
      <c r="I31" s="32"/>
      <c r="J31" s="32"/>
      <c r="K31" s="32"/>
      <c r="L31" s="32"/>
      <c r="M31" s="32"/>
    </row>
    <row r="32" spans="5:13" ht="12.75">
      <c r="E32" s="31"/>
      <c r="I32" s="32"/>
      <c r="J32" s="32"/>
      <c r="K32" s="32"/>
      <c r="L32" s="32"/>
      <c r="M32" s="32"/>
    </row>
    <row r="33" spans="5:13" ht="12.75">
      <c r="E33" s="31"/>
      <c r="F33" s="31"/>
      <c r="H33" s="38"/>
      <c r="I33" s="32"/>
      <c r="J33" s="32"/>
      <c r="K33" s="32"/>
      <c r="L33" s="32"/>
      <c r="M33" s="32"/>
    </row>
    <row r="34" spans="5:13" ht="12.75">
      <c r="E34" s="31"/>
      <c r="F34" s="31"/>
      <c r="H34" s="38"/>
      <c r="I34" s="32"/>
      <c r="J34" s="32"/>
      <c r="K34" s="32"/>
      <c r="L34" s="32"/>
      <c r="M34" s="32"/>
    </row>
    <row r="35" spans="5:13" ht="12.75">
      <c r="E35" s="31"/>
      <c r="F35" s="31"/>
      <c r="H35" s="38"/>
      <c r="I35" s="32"/>
      <c r="J35" s="32"/>
      <c r="K35" s="32"/>
      <c r="L35" s="32"/>
      <c r="M35" s="32"/>
    </row>
    <row r="36" spans="6:13" ht="12.75">
      <c r="F36" s="31"/>
      <c r="H36" s="32"/>
      <c r="I36" s="32"/>
      <c r="J36" s="32"/>
      <c r="K36" s="32"/>
      <c r="L36" s="32"/>
      <c r="M36" s="32"/>
    </row>
    <row r="37" spans="1:6" ht="15.75">
      <c r="A37" s="33"/>
      <c r="B37" s="34"/>
      <c r="C37" s="34"/>
      <c r="D37" s="34"/>
      <c r="E37" s="34"/>
      <c r="F37" s="36"/>
    </row>
    <row r="38" ht="12.75">
      <c r="F38" s="31"/>
    </row>
    <row r="39" spans="2:6" ht="12.75">
      <c r="B39" s="30"/>
      <c r="C39" s="30"/>
      <c r="D39" s="30"/>
      <c r="E39" s="30"/>
      <c r="F39" s="37"/>
    </row>
    <row r="40" ht="15.75">
      <c r="A40" s="28"/>
    </row>
    <row r="42" ht="12.75">
      <c r="F42" s="31"/>
    </row>
    <row r="43" ht="12.75">
      <c r="F43" s="31"/>
    </row>
    <row r="44" spans="1:6" ht="15.75">
      <c r="A44" s="33"/>
      <c r="B44" s="34"/>
      <c r="C44" s="34"/>
      <c r="D44" s="34"/>
      <c r="E44" s="34"/>
      <c r="F44" s="36"/>
    </row>
    <row r="49" ht="12.75">
      <c r="F49" s="31"/>
    </row>
    <row r="52" ht="12.75">
      <c r="F52" s="31"/>
    </row>
    <row r="53" ht="12.75">
      <c r="F53" s="31"/>
    </row>
    <row r="54" ht="12.75">
      <c r="F54" s="31"/>
    </row>
    <row r="55" ht="12.75">
      <c r="F55" s="31"/>
    </row>
    <row r="56" ht="12.75">
      <c r="F56" s="31"/>
    </row>
    <row r="57" spans="1:6" ht="12.75">
      <c r="A57" s="39"/>
      <c r="F57" s="31"/>
    </row>
    <row r="58" ht="12.75">
      <c r="F58" s="31"/>
    </row>
    <row r="59" ht="12.75">
      <c r="F59" s="31"/>
    </row>
    <row r="64" ht="12.75">
      <c r="F64" s="31"/>
    </row>
    <row r="65" spans="1:6" ht="12.75">
      <c r="A65" s="30"/>
      <c r="B65" s="30"/>
      <c r="C65" s="30"/>
      <c r="D65" s="30"/>
      <c r="E65" s="30"/>
      <c r="F65" s="37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Pauková 2</cp:lastModifiedBy>
  <cp:lastPrinted>2007-04-01T09:52:01Z</cp:lastPrinted>
  <dcterms:created xsi:type="dcterms:W3CDTF">2001-03-11T10:43:04Z</dcterms:created>
  <dcterms:modified xsi:type="dcterms:W3CDTF">2009-08-18T13:03:36Z</dcterms:modified>
  <cp:category/>
  <cp:version/>
  <cp:contentType/>
  <cp:contentStatus/>
</cp:coreProperties>
</file>